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WLB\Documents\SBU Data\PTA\"/>
    </mc:Choice>
  </mc:AlternateContent>
  <xr:revisionPtr revIDLastSave="0" documentId="8_{76D9F99C-897C-4A8A-A487-6198629F82D3}" xr6:coauthVersionLast="47" xr6:coauthVersionMax="47" xr10:uidLastSave="{00000000-0000-0000-0000-000000000000}"/>
  <bookViews>
    <workbookView xWindow="-110" yWindow="-110" windowWidth="19420" windowHeight="10420" xr2:uid="{9D9A4AF9-CE5F-45D2-BDDC-319EB4C42E1F}"/>
  </bookViews>
  <sheets>
    <sheet name="YTD BUDGET SUMMARY" sheetId="1" r:id="rId1"/>
  </sheets>
  <externalReferences>
    <externalReference r:id="rId2"/>
  </externalReferences>
  <definedNames>
    <definedName name="_YEAR">'YTD BUDGET SUMMARY'!$G$1</definedName>
    <definedName name="_xlnm.Print_Titles" localSheetId="0">'YTD BUDGET SUMMARY'!$2:$2</definedName>
    <definedName name="RowTitleRegion1..G2">'YTD BUDGET SUMMARY'!$F$1</definedName>
    <definedName name="Title1">YearToDateTable[[#Headers],[G/L Code]]</definedName>
    <definedName name="Title2">[1]!MonthlyExpensesSummary[[#Headers],[G/L Code]]</definedName>
    <definedName name="Title3">[1]!ItemizedExpenses[[#Headers],[G/L Code]]</definedName>
    <definedName name="Title4">[1]!Other[[#Headers],[G/L Code]]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G32" i="1" s="1"/>
  <c r="F37" i="1"/>
  <c r="G37" i="1" s="1"/>
  <c r="F36" i="1"/>
  <c r="G36" i="1" s="1"/>
  <c r="D35" i="1"/>
  <c r="F35" i="1" s="1"/>
  <c r="G35" i="1" s="1"/>
  <c r="F34" i="1"/>
  <c r="G34" i="1" s="1"/>
  <c r="D33" i="1"/>
  <c r="F33" i="1" s="1"/>
  <c r="G33" i="1" s="1"/>
  <c r="D31" i="1"/>
  <c r="F31" i="1" s="1"/>
  <c r="G31" i="1" s="1"/>
  <c r="D30" i="1"/>
  <c r="F30" i="1" s="1"/>
  <c r="G30" i="1" s="1"/>
  <c r="D29" i="1"/>
  <c r="F29" i="1" s="1"/>
  <c r="G29" i="1" s="1"/>
  <c r="D28" i="1"/>
  <c r="F28" i="1" s="1"/>
  <c r="G28" i="1" s="1"/>
  <c r="D27" i="1"/>
  <c r="F27" i="1" s="1"/>
  <c r="G27" i="1" s="1"/>
  <c r="D26" i="1"/>
  <c r="F26" i="1" s="1"/>
  <c r="G26" i="1" s="1"/>
  <c r="F25" i="1"/>
  <c r="G25" i="1" s="1"/>
  <c r="D24" i="1"/>
  <c r="F24" i="1" s="1"/>
  <c r="G24" i="1" s="1"/>
  <c r="D23" i="1"/>
  <c r="F23" i="1" s="1"/>
  <c r="G23" i="1" s="1"/>
  <c r="D22" i="1"/>
  <c r="F22" i="1" s="1"/>
  <c r="G22" i="1" s="1"/>
  <c r="D21" i="1"/>
  <c r="F21" i="1" s="1"/>
  <c r="G21" i="1" s="1"/>
  <c r="D20" i="1"/>
  <c r="F20" i="1" s="1"/>
  <c r="G20" i="1" s="1"/>
  <c r="D19" i="1"/>
  <c r="F19" i="1" s="1"/>
  <c r="G19" i="1" s="1"/>
  <c r="D18" i="1"/>
  <c r="F18" i="1" s="1"/>
  <c r="G18" i="1" s="1"/>
  <c r="D17" i="1"/>
  <c r="F17" i="1" s="1"/>
  <c r="G17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F12" i="1"/>
  <c r="G12" i="1" s="1"/>
  <c r="E11" i="1"/>
  <c r="E38" i="1" s="1"/>
  <c r="D11" i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s="1"/>
  <c r="F6" i="1"/>
  <c r="G6" i="1" s="1"/>
  <c r="D5" i="1"/>
  <c r="F5" i="1" s="1"/>
  <c r="G5" i="1" s="1"/>
  <c r="D4" i="1"/>
  <c r="F4" i="1" s="1"/>
  <c r="G4" i="1" s="1"/>
  <c r="D3" i="1"/>
  <c r="F3" i="1" s="1"/>
  <c r="G3" i="1" l="1"/>
  <c r="F11" i="1"/>
  <c r="G11" i="1" s="1"/>
  <c r="D38" i="1"/>
  <c r="F38" i="1" l="1"/>
  <c r="G38" i="1" s="1"/>
</calcChain>
</file>

<file path=xl/sharedStrings.xml><?xml version="1.0" encoding="utf-8"?>
<sst xmlns="http://schemas.openxmlformats.org/spreadsheetml/2006/main" count="45" uniqueCount="45">
  <si>
    <t>YEAR</t>
  </si>
  <si>
    <t>G/L Code</t>
  </si>
  <si>
    <t>Account Title</t>
  </si>
  <si>
    <t>Actual</t>
  </si>
  <si>
    <t>Remaining $</t>
  </si>
  <si>
    <t>Remaining %</t>
  </si>
  <si>
    <t>Carpool Raffle Income (fall and spring)</t>
  </si>
  <si>
    <t>Carpool Raffle Expenses (fall and spring)</t>
  </si>
  <si>
    <t>PTA Dance Income (Fall)</t>
  </si>
  <si>
    <t>PTA Dance Expenses (Fall)</t>
  </si>
  <si>
    <t>Boosterthon Income</t>
  </si>
  <si>
    <t>Boosterthon Expenses</t>
  </si>
  <si>
    <t>Boostersponsorships</t>
  </si>
  <si>
    <t>Booster Tshirts</t>
  </si>
  <si>
    <t>Boosterthon Funds 2021-2022</t>
  </si>
  <si>
    <t>PTA Boosterthon Funds 2021-2022</t>
  </si>
  <si>
    <t>Scholastic Income (Fall)</t>
  </si>
  <si>
    <t>Scholastic Expenses (Fall)</t>
  </si>
  <si>
    <t>Breakfast with Santa Income</t>
  </si>
  <si>
    <t>Breakfast with Santa Expenses</t>
  </si>
  <si>
    <t>Daddy Daughter Dance Income</t>
  </si>
  <si>
    <t>Daddy Daugher Dance Expenses</t>
  </si>
  <si>
    <t>Bingo Night Income</t>
  </si>
  <si>
    <t>Bingo Night Expenses</t>
  </si>
  <si>
    <t>Scholastic Income (Spring)</t>
  </si>
  <si>
    <t>Scholastic Expense (Spring)</t>
  </si>
  <si>
    <t>PTA Dance Income (Spring)</t>
  </si>
  <si>
    <t>PTA Dance Expenses (Spring)</t>
  </si>
  <si>
    <t>BoxTops</t>
  </si>
  <si>
    <t>Amazon Smile</t>
  </si>
  <si>
    <t>First Day School Supplies Box</t>
  </si>
  <si>
    <t>First Day Spiritwear</t>
  </si>
  <si>
    <t>Little Caesar's Fundraiser (50)</t>
  </si>
  <si>
    <t>Holiday Shop Profit</t>
  </si>
  <si>
    <t>Insurance &amp; Audit</t>
  </si>
  <si>
    <t>School Contributions</t>
  </si>
  <si>
    <t>Artists in the School</t>
  </si>
  <si>
    <t>Membership Dues</t>
  </si>
  <si>
    <t>Membership Dues Fees</t>
  </si>
  <si>
    <t>Redneck BBQ Fundraiser</t>
  </si>
  <si>
    <t>Other</t>
  </si>
  <si>
    <t>Total</t>
  </si>
  <si>
    <t>*Diff of $32,206.52 is the prior year boosterthon funds to be spent and the current year estimated profit for boosterthon. Ties to bank balance 6/30/22</t>
  </si>
  <si>
    <t>Proposed Budget</t>
  </si>
  <si>
    <t>MCES PTA Proposed FY 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</si>
</sst>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164" formatCode="0_);\(0\)"/>
    <numFmt numFmtId="165" formatCode="&quot;$&quot;#,##0.00"/>
  </numFmts>
  <fonts count="8" x14ac:knownFonts="1">
    <font>
      <sz val="11"/>
      <color theme="1" tint="-0.24994659260841701"/>
      <name val="Calibri"/>
      <family val="2"/>
      <scheme val="minor"/>
    </font>
    <font>
      <sz val="11"/>
      <color theme="1" tint="-0.24994659260841701"/>
      <name val="Calibri"/>
      <family val="2"/>
      <scheme val="minor"/>
    </font>
    <font>
      <sz val="18"/>
      <color theme="1" tint="-0.24994659260841701"/>
      <name val="Calibri Light"/>
      <family val="2"/>
      <scheme val="major"/>
    </font>
    <font>
      <sz val="18"/>
      <color theme="0"/>
      <name val="Gill Sans MT"/>
      <family val="2"/>
    </font>
    <font>
      <b/>
      <sz val="12"/>
      <color theme="0" tint="-4.9989318521683403E-2"/>
      <name val="Gill Sans MT"/>
      <family val="2"/>
    </font>
    <font>
      <sz val="11"/>
      <color theme="1" tint="-0.249977111117893"/>
      <name val="Gill Sans MT"/>
      <family val="2"/>
    </font>
    <font>
      <sz val="11"/>
      <color theme="1" tint="-0.249977111117893"/>
      <name val="Gill Sans MT"/>
    </font>
    <font>
      <b/>
      <sz val="12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 style="thin">
        <color rgb="FF2F2F2F"/>
      </left>
      <right/>
      <top style="thin">
        <color rgb="FF2F2F2F"/>
      </top>
      <bottom style="thin">
        <color rgb="FF2F2F2F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/>
      <right style="thin">
        <color rgb="FF2F2F2F"/>
      </right>
      <top style="thin">
        <color rgb="FF2F2F2F"/>
      </top>
      <bottom style="thin">
        <color rgb="FF2F2F2F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5">
    <xf numFmtId="0" fontId="0" fillId="0" borderId="0">
      <alignment vertical="center" wrapText="1"/>
    </xf>
    <xf numFmtId="16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6">
    <xf numFmtId="0" fontId="0" fillId="0" borderId="0" xfId="0">
      <alignment vertical="center" wrapText="1"/>
    </xf>
    <xf numFmtId="0" fontId="3" fillId="2" borderId="0" xfId="4" applyFont="1" applyFill="1" applyBorder="1" applyAlignment="1">
      <alignment horizontal="center" vertical="center"/>
    </xf>
    <xf numFmtId="0" fontId="3" fillId="2" borderId="0" xfId="4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 indent="2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>
      <alignment vertical="center" wrapText="1"/>
    </xf>
    <xf numFmtId="0" fontId="4" fillId="3" borderId="4" xfId="0" applyFont="1" applyFill="1" applyBorder="1">
      <alignment vertical="center" wrapText="1"/>
    </xf>
    <xf numFmtId="164" fontId="5" fillId="0" borderId="5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2"/>
    </xf>
    <xf numFmtId="7" fontId="5" fillId="0" borderId="5" xfId="2" applyFont="1" applyFill="1" applyBorder="1" applyAlignment="1">
      <alignment horizontal="center" vertical="center" wrapText="1"/>
    </xf>
    <xf numFmtId="7" fontId="5" fillId="0" borderId="5" xfId="2" applyFont="1" applyFill="1" applyBorder="1" applyAlignment="1">
      <alignment horizontal="right" vertical="center" wrapText="1"/>
    </xf>
    <xf numFmtId="10" fontId="5" fillId="0" borderId="5" xfId="3" applyFont="1" applyFill="1" applyBorder="1" applyAlignment="1">
      <alignment horizontal="center" vertical="center" wrapText="1"/>
    </xf>
    <xf numFmtId="164" fontId="5" fillId="4" borderId="6" xfId="1" applyFont="1" applyFill="1" applyBorder="1" applyAlignment="1">
      <alignment horizontal="center" vertical="center"/>
    </xf>
    <xf numFmtId="7" fontId="5" fillId="4" borderId="6" xfId="2" applyFont="1" applyFill="1" applyBorder="1" applyAlignment="1">
      <alignment horizontal="center" vertical="center" wrapText="1"/>
    </xf>
    <xf numFmtId="7" fontId="5" fillId="4" borderId="6" xfId="2" applyFont="1" applyFill="1" applyBorder="1" applyAlignment="1">
      <alignment horizontal="right" vertical="center" wrapText="1"/>
    </xf>
    <xf numFmtId="10" fontId="5" fillId="4" borderId="6" xfId="3" applyFont="1" applyFill="1" applyBorder="1" applyAlignment="1">
      <alignment horizontal="center" vertical="center" wrapText="1"/>
    </xf>
    <xf numFmtId="164" fontId="5" fillId="0" borderId="6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 indent="2"/>
    </xf>
    <xf numFmtId="7" fontId="5" fillId="0" borderId="6" xfId="2" applyFont="1" applyFill="1" applyBorder="1" applyAlignment="1">
      <alignment horizontal="center" vertical="center" wrapText="1"/>
    </xf>
    <xf numFmtId="7" fontId="5" fillId="0" borderId="6" xfId="2" applyFont="1" applyFill="1" applyBorder="1" applyAlignment="1">
      <alignment horizontal="right" vertical="center" wrapText="1"/>
    </xf>
    <xf numFmtId="10" fontId="5" fillId="0" borderId="6" xfId="3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 indent="2"/>
    </xf>
    <xf numFmtId="164" fontId="6" fillId="4" borderId="6" xfId="1" applyFont="1" applyFill="1" applyBorder="1" applyAlignment="1">
      <alignment horizontal="center" vertical="center"/>
    </xf>
    <xf numFmtId="7" fontId="6" fillId="4" borderId="6" xfId="2" applyFont="1" applyFill="1" applyBorder="1" applyAlignment="1">
      <alignment horizontal="center" vertical="center" wrapText="1"/>
    </xf>
    <xf numFmtId="7" fontId="6" fillId="4" borderId="6" xfId="2" applyFont="1" applyFill="1" applyBorder="1" applyAlignment="1">
      <alignment horizontal="right" vertical="center" wrapText="1"/>
    </xf>
    <xf numFmtId="10" fontId="6" fillId="4" borderId="6" xfId="3" applyFont="1" applyFill="1" applyBorder="1" applyAlignment="1">
      <alignment horizontal="center" vertical="center" wrapText="1"/>
    </xf>
    <xf numFmtId="164" fontId="5" fillId="4" borderId="7" xfId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 indent="2"/>
    </xf>
    <xf numFmtId="7" fontId="5" fillId="4" borderId="7" xfId="2" applyFont="1" applyFill="1" applyBorder="1" applyAlignment="1">
      <alignment horizontal="center" vertical="center" wrapText="1"/>
    </xf>
    <xf numFmtId="7" fontId="5" fillId="4" borderId="7" xfId="2" applyFont="1" applyFill="1" applyBorder="1" applyAlignment="1">
      <alignment horizontal="right" vertical="center" wrapText="1"/>
    </xf>
    <xf numFmtId="10" fontId="5" fillId="4" borderId="7" xfId="3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5" fontId="7" fillId="5" borderId="6" xfId="0" applyNumberFormat="1" applyFont="1" applyFill="1" applyBorder="1" applyAlignment="1">
      <alignment horizontal="center" vertical="center" wrapText="1"/>
    </xf>
    <xf numFmtId="10" fontId="7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">
    <cellStyle name="Comma" xfId="1" builtinId="3"/>
    <cellStyle name="Currency [0]" xfId="2" builtinId="7"/>
    <cellStyle name="Heading 1" xfId="4" builtinId="16"/>
    <cellStyle name="Normal" xfId="0" builtinId="0"/>
    <cellStyle name="Percent" xfId="3" builtinId="5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numFmt numFmtId="165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numFmt numFmtId="165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numFmt numFmtId="165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1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right" vertical="center" textRotation="0" wrapText="1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1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1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left" vertical="center" textRotation="0" wrapText="1" indent="2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14996795556505021"/>
        </top>
      </border>
    </dxf>
    <dxf>
      <border>
        <bottom style="thin">
          <color rgb="FF2F2F2F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</dxf>
    <dxf>
      <font>
        <strike val="0"/>
        <outline val="0"/>
        <shadow val="0"/>
        <u val="none"/>
        <vertAlign val="baseline"/>
        <sz val="12"/>
        <color theme="0" tint="-4.9989318521683403E-2"/>
        <name val="Gill Sans MT"/>
        <scheme val="none"/>
      </font>
      <fill>
        <patternFill patternType="solid">
          <fgColor indexed="64"/>
          <bgColor rgb="FF002060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</dxfs>
  <tableStyles count="1" defaultTableStyle="TableStyleMedium2" defaultPivotStyle="PivotStyleLight16">
    <tableStyle name="YTD Budget Summary" pivot="0" count="9" xr9:uid="{8765594B-21B6-4FD2-8832-EDC7ED913CFB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secondRowStripe" dxfId="19"/>
      <tableStyleElement type="firstColumnStripe" dxfId="18"/>
      <tableStyleElement type="secondColumn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3%20MCES%20Budget%20Au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 BUDGET SUMMARY"/>
      <sheetName val="MONTHLY EXPENSES SUMMARY"/>
      <sheetName val="ITEMIZED Transactions"/>
      <sheetName val="CHARITABLES &amp; SPONSORSHIPS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F87424-9125-4F1B-8261-91C5F97A910C}" name="YearToDateTable" displayName="YearToDateTable" ref="B2:G38" totalsRowCount="1" headerRowDxfId="16" dataDxfId="15" totalsRowDxfId="14" headerRowBorderDxfId="13" totalsRowBorderDxfId="12">
  <autoFilter ref="B2:G3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3BA094F-0F57-4D95-84B6-0A6A73E92A40}" name="G/L Code" totalsRowLabel="Total" dataDxfId="11" totalsRowDxfId="5" dataCellStyle="Comma"/>
    <tableColumn id="2" xr3:uid="{F0347DDB-29ED-4B7E-BBFB-8422ACF32150}" name="Account Title" dataDxfId="10" totalsRowDxfId="4"/>
    <tableColumn id="3" xr3:uid="{5901B0E5-7BD7-43BC-86C2-4A192145602F}" name="Actual" totalsRowFunction="sum" dataDxfId="9" totalsRowDxfId="3" dataCellStyle="Currency [0]">
      <calculatedColumnFormula>SUMIF([1]!MonthlyExpensesSummary[G/L Code],YearToDateTable[[#This Row],[G/L Code]],[1]!MonthlyExpensesSummary[Total])</calculatedColumnFormula>
    </tableColumn>
    <tableColumn id="4" xr3:uid="{C6EB534E-3A48-4881-81EA-D6375D452FA9}" name="Proposed Budget" totalsRowFunction="sum" dataDxfId="8" totalsRowDxfId="2" dataCellStyle="Currency [0]"/>
    <tableColumn id="5" xr3:uid="{3081E3B7-32D9-4C75-ACA3-7ED837CC04B1}" name="Remaining $" totalsRowFunction="sum" dataDxfId="7" totalsRowDxfId="1" dataCellStyle="Currency [0]">
      <calculatedColumnFormula>IF(YearToDateTable[[#This Row],[Proposed Budget]]="","",YearToDateTable[[#This Row],[Proposed Budget]]-YearToDateTable[[#This Row],[Actual]])</calculatedColumnFormula>
    </tableColumn>
    <tableColumn id="6" xr3:uid="{1691E984-86B3-42D7-952E-D1A4C487C21B}" name="Remaining %" totalsRowFunction="custom" dataDxfId="6" totalsRowDxfId="0" dataCellStyle="Percent">
      <calculatedColumnFormula>IFERROR(YearToDateTable[[#This Row],[Remaining $]]/YearToDateTable[[#This Row],[Proposed Budget]],"")</calculatedColumnFormula>
      <totalsRowFormula>YearToDateTable[[#Totals],[Remaining $]]/YearToDateTable[[#Totals],[Proposed Budget]]</totalsRowFormula>
    </tableColumn>
  </tableColumns>
  <tableStyleInfo name="YTD Budget Summary" showFirstColumn="0" showLastColumn="0" showRowStripes="1" showColumnStripes="0"/>
  <extLst>
    <ext xmlns:x14="http://schemas.microsoft.com/office/spreadsheetml/2009/9/main" uri="{504A1905-F514-4f6f-8877-14C23A59335A}">
      <x14:table altTextSummary="Enter G/L code, Account Title, and Budget in this table. Actual amount and remaining values and percent will be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A412F-F491-428F-8D76-10B45DFAF24C}">
  <sheetPr>
    <tabColor rgb="FF0070C0"/>
    <pageSetUpPr fitToPage="1"/>
  </sheetPr>
  <dimension ref="B1:G40"/>
  <sheetViews>
    <sheetView showGridLines="0" tabSelected="1" workbookViewId="0">
      <selection activeCell="C2" sqref="C2"/>
    </sheetView>
  </sheetViews>
  <sheetFormatPr defaultColWidth="8.81640625" defaultRowHeight="30" customHeight="1" x14ac:dyDescent="0.35"/>
  <cols>
    <col min="1" max="1" width="2.6328125" customWidth="1"/>
    <col min="2" max="2" width="12.36328125" customWidth="1"/>
    <col min="3" max="3" width="30.6328125" customWidth="1"/>
    <col min="4" max="4" width="18.08984375" hidden="1" customWidth="1"/>
    <col min="5" max="5" width="18.08984375" customWidth="1"/>
    <col min="6" max="6" width="38.36328125" hidden="1" customWidth="1"/>
    <col min="7" max="7" width="37.81640625" hidden="1" customWidth="1"/>
    <col min="8" max="8" width="52.6328125" customWidth="1"/>
  </cols>
  <sheetData>
    <row r="1" spans="2:7" ht="44" customHeight="1" x14ac:dyDescent="0.35">
      <c r="B1" s="1" t="s">
        <v>44</v>
      </c>
      <c r="C1" s="1"/>
      <c r="D1" s="1"/>
      <c r="E1" s="1"/>
      <c r="F1" s="2" t="s">
        <v>0</v>
      </c>
      <c r="G1" s="2">
        <v>2022</v>
      </c>
    </row>
    <row r="2" spans="2:7" ht="39" customHeight="1" x14ac:dyDescent="0.35">
      <c r="B2" s="3" t="s">
        <v>1</v>
      </c>
      <c r="C2" s="4" t="s">
        <v>2</v>
      </c>
      <c r="D2" s="5" t="s">
        <v>3</v>
      </c>
      <c r="E2" s="5" t="s">
        <v>43</v>
      </c>
      <c r="F2" s="6" t="s">
        <v>4</v>
      </c>
      <c r="G2" s="7" t="s">
        <v>5</v>
      </c>
    </row>
    <row r="3" spans="2:7" ht="39" customHeight="1" x14ac:dyDescent="0.35">
      <c r="B3" s="8">
        <v>1000</v>
      </c>
      <c r="C3" s="9" t="s">
        <v>6</v>
      </c>
      <c r="D3" s="10">
        <f>SUMIF([1]!MonthlyExpensesSummary[G/L Code],YearToDateTable[[#This Row],[G/L Code]],[1]!MonthlyExpensesSummary[Total])</f>
        <v>0</v>
      </c>
      <c r="E3" s="10">
        <v>3000</v>
      </c>
      <c r="F3" s="11">
        <f>IF(YearToDateTable[[#This Row],[Proposed Budget]]="","",YearToDateTable[[#This Row],[Proposed Budget]]-YearToDateTable[[#This Row],[Actual]])</f>
        <v>3000</v>
      </c>
      <c r="G3" s="12">
        <f>IFERROR(YearToDateTable[[#This Row],[Remaining $]]/YearToDateTable[[#This Row],[Proposed Budget]],"")</f>
        <v>1</v>
      </c>
    </row>
    <row r="4" spans="2:7" ht="39" customHeight="1" x14ac:dyDescent="0.35">
      <c r="B4" s="13">
        <v>1100</v>
      </c>
      <c r="C4" s="9" t="s">
        <v>7</v>
      </c>
      <c r="D4" s="14">
        <f>SUMIF([1]!MonthlyExpensesSummary[G/L Code],YearToDateTable[[#This Row],[G/L Code]],[1]!MonthlyExpensesSummary[Total])</f>
        <v>0</v>
      </c>
      <c r="E4" s="14">
        <v>-100</v>
      </c>
      <c r="F4" s="15">
        <f>IF(YearToDateTable[[#This Row],[Proposed Budget]]="","",YearToDateTable[[#This Row],[Proposed Budget]]-YearToDateTable[[#This Row],[Actual]])</f>
        <v>-100</v>
      </c>
      <c r="G4" s="16">
        <f>IFERROR(YearToDateTable[[#This Row],[Remaining $]]/YearToDateTable[[#This Row],[Proposed Budget]],"")</f>
        <v>1</v>
      </c>
    </row>
    <row r="5" spans="2:7" ht="39" customHeight="1" x14ac:dyDescent="0.35">
      <c r="B5" s="17">
        <v>2000</v>
      </c>
      <c r="C5" s="18" t="s">
        <v>8</v>
      </c>
      <c r="D5" s="19">
        <f>SUMIF([1]!MonthlyExpensesSummary[G/L Code],YearToDateTable[[#This Row],[G/L Code]],[1]!MonthlyExpensesSummary[Total])</f>
        <v>0</v>
      </c>
      <c r="E5" s="19">
        <v>2500</v>
      </c>
      <c r="F5" s="20">
        <f>IF(YearToDateTable[[#This Row],[Proposed Budget]]="","",YearToDateTable[[#This Row],[Proposed Budget]]-YearToDateTable[[#This Row],[Actual]])</f>
        <v>2500</v>
      </c>
      <c r="G5" s="21">
        <f>IFERROR(YearToDateTable[[#This Row],[Remaining $]]/YearToDateTable[[#This Row],[Proposed Budget]],"")</f>
        <v>1</v>
      </c>
    </row>
    <row r="6" spans="2:7" ht="39" customHeight="1" x14ac:dyDescent="0.35">
      <c r="B6" s="13">
        <v>2100</v>
      </c>
      <c r="C6" s="22" t="s">
        <v>9</v>
      </c>
      <c r="D6" s="14">
        <v>0</v>
      </c>
      <c r="E6" s="14">
        <v>-1000</v>
      </c>
      <c r="F6" s="15">
        <f>IF(YearToDateTable[[#This Row],[Proposed Budget]]="","",YearToDateTable[[#This Row],[Proposed Budget]]-YearToDateTable[[#This Row],[Actual]])</f>
        <v>-1000</v>
      </c>
      <c r="G6" s="16">
        <f>IFERROR(YearToDateTable[[#This Row],[Remaining $]]/YearToDateTable[[#This Row],[Proposed Budget]],"")</f>
        <v>1</v>
      </c>
    </row>
    <row r="7" spans="2:7" ht="39" customHeight="1" x14ac:dyDescent="0.35">
      <c r="B7" s="17">
        <v>4000</v>
      </c>
      <c r="C7" s="18" t="s">
        <v>10</v>
      </c>
      <c r="D7" s="19">
        <f>SUMIF([1]!MonthlyExpensesSummary[G/L Code],YearToDateTable[[#This Row],[G/L Code]],[1]!MonthlyExpensesSummary[Total])</f>
        <v>0</v>
      </c>
      <c r="E7" s="19">
        <v>25000</v>
      </c>
      <c r="F7" s="20">
        <f>IF(YearToDateTable[[#This Row],[Proposed Budget]]="","",YearToDateTable[[#This Row],[Proposed Budget]]-YearToDateTable[[#This Row],[Actual]])</f>
        <v>25000</v>
      </c>
      <c r="G7" s="21">
        <f>IFERROR(YearToDateTable[[#This Row],[Remaining $]]/YearToDateTable[[#This Row],[Proposed Budget]],"")</f>
        <v>1</v>
      </c>
    </row>
    <row r="8" spans="2:7" ht="39" customHeight="1" x14ac:dyDescent="0.35">
      <c r="B8" s="13">
        <v>4100</v>
      </c>
      <c r="C8" s="22" t="s">
        <v>11</v>
      </c>
      <c r="D8" s="14">
        <f>SUMIF([1]!MonthlyExpensesSummary[G/L Code],YearToDateTable[[#This Row],[G/L Code]],[1]!MonthlyExpensesSummary[Total])</f>
        <v>0</v>
      </c>
      <c r="E8" s="14">
        <v>-12500</v>
      </c>
      <c r="F8" s="15">
        <f>IF(YearToDateTable[[#This Row],[Proposed Budget]]="","",YearToDateTable[[#This Row],[Proposed Budget]]-YearToDateTable[[#This Row],[Actual]])</f>
        <v>-12500</v>
      </c>
      <c r="G8" s="16">
        <f>IFERROR(YearToDateTable[[#This Row],[Remaining $]]/YearToDateTable[[#This Row],[Proposed Budget]],"")</f>
        <v>1</v>
      </c>
    </row>
    <row r="9" spans="2:7" ht="39" customHeight="1" x14ac:dyDescent="0.35">
      <c r="B9" s="23">
        <v>4200</v>
      </c>
      <c r="C9" s="22" t="s">
        <v>12</v>
      </c>
      <c r="D9" s="24">
        <f>SUMIF([1]!MonthlyExpensesSummary[G/L Code],YearToDateTable[[#This Row],[G/L Code]],[1]!MonthlyExpensesSummary[Total])</f>
        <v>0</v>
      </c>
      <c r="E9" s="24">
        <v>4500</v>
      </c>
      <c r="F9" s="25">
        <f>IF(YearToDateTable[[#This Row],[Proposed Budget]]="","",YearToDateTable[[#This Row],[Proposed Budget]]-YearToDateTable[[#This Row],[Actual]])</f>
        <v>4500</v>
      </c>
      <c r="G9" s="26">
        <f>IFERROR(YearToDateTable[[#This Row],[Remaining $]]/YearToDateTable[[#This Row],[Proposed Budget]],"")</f>
        <v>1</v>
      </c>
    </row>
    <row r="10" spans="2:7" ht="39" customHeight="1" x14ac:dyDescent="0.35">
      <c r="B10" s="23">
        <v>4300</v>
      </c>
      <c r="C10" s="22" t="s">
        <v>13</v>
      </c>
      <c r="D10" s="24">
        <f>SUMIF([1]!MonthlyExpensesSummary[G/L Code],YearToDateTable[[#This Row],[G/L Code]],[1]!MonthlyExpensesSummary[Total])</f>
        <v>0</v>
      </c>
      <c r="E10" s="24">
        <v>-3500</v>
      </c>
      <c r="F10" s="25">
        <f>IF(YearToDateTable[[#This Row],[Proposed Budget]]="","",YearToDateTable[[#This Row],[Proposed Budget]]-YearToDateTable[[#This Row],[Actual]])</f>
        <v>-3500</v>
      </c>
      <c r="G10" s="26">
        <f>IFERROR(YearToDateTable[[#This Row],[Remaining $]]/YearToDateTable[[#This Row],[Proposed Budget]],"")</f>
        <v>1</v>
      </c>
    </row>
    <row r="11" spans="2:7" ht="39" customHeight="1" x14ac:dyDescent="0.35">
      <c r="B11" s="23">
        <v>4400</v>
      </c>
      <c r="C11" s="22" t="s">
        <v>14</v>
      </c>
      <c r="D11" s="24">
        <f>SUMIF([1]!MonthlyExpensesSummary[G/L Code],YearToDateTable[[#This Row],[G/L Code]],[1]!MonthlyExpensesSummary[Total])</f>
        <v>0</v>
      </c>
      <c r="E11" s="24">
        <f>17230-133.4</f>
        <v>17096.599999999999</v>
      </c>
      <c r="F11" s="25">
        <f>IF(YearToDateTable[[#This Row],[Proposed Budget]]="","",YearToDateTable[[#This Row],[Proposed Budget]]-YearToDateTable[[#This Row],[Actual]])</f>
        <v>17096.599999999999</v>
      </c>
      <c r="G11" s="26">
        <f>IFERROR(YearToDateTable[[#This Row],[Remaining $]]/YearToDateTable[[#This Row],[Proposed Budget]],"")</f>
        <v>1</v>
      </c>
    </row>
    <row r="12" spans="2:7" ht="39" customHeight="1" x14ac:dyDescent="0.35">
      <c r="B12" s="23">
        <v>4500</v>
      </c>
      <c r="C12" s="22" t="s">
        <v>15</v>
      </c>
      <c r="D12" s="24">
        <v>0</v>
      </c>
      <c r="E12" s="24">
        <v>2610.52</v>
      </c>
      <c r="F12" s="25">
        <f>IF(YearToDateTable[[#This Row],[Proposed Budget]]="","",YearToDateTable[[#This Row],[Proposed Budget]]-YearToDateTable[[#This Row],[Actual]])</f>
        <v>2610.52</v>
      </c>
      <c r="G12" s="26">
        <f>IFERROR(YearToDateTable[[#This Row],[Remaining $]]/YearToDateTable[[#This Row],[Proposed Budget]],"")</f>
        <v>1</v>
      </c>
    </row>
    <row r="13" spans="2:7" ht="39" customHeight="1" x14ac:dyDescent="0.35">
      <c r="B13" s="23">
        <v>5000</v>
      </c>
      <c r="C13" s="22" t="s">
        <v>16</v>
      </c>
      <c r="D13" s="24">
        <f>SUMIF([1]!MonthlyExpensesSummary[G/L Code],YearToDateTable[[#This Row],[G/L Code]],[1]!MonthlyExpensesSummary[Total])</f>
        <v>0</v>
      </c>
      <c r="E13" s="24">
        <v>13000</v>
      </c>
      <c r="F13" s="25">
        <f>IF(YearToDateTable[[#This Row],[Proposed Budget]]="","",YearToDateTable[[#This Row],[Proposed Budget]]-YearToDateTable[[#This Row],[Actual]])</f>
        <v>13000</v>
      </c>
      <c r="G13" s="26">
        <f>IFERROR(YearToDateTable[[#This Row],[Remaining $]]/YearToDateTable[[#This Row],[Proposed Budget]],"")</f>
        <v>1</v>
      </c>
    </row>
    <row r="14" spans="2:7" ht="39" customHeight="1" x14ac:dyDescent="0.35">
      <c r="B14" s="23">
        <v>5100</v>
      </c>
      <c r="C14" s="22" t="s">
        <v>17</v>
      </c>
      <c r="D14" s="24">
        <f>SUMIF([1]!MonthlyExpensesSummary[G/L Code],YearToDateTable[[#This Row],[G/L Code]],[1]!MonthlyExpensesSummary[Total])</f>
        <v>0</v>
      </c>
      <c r="E14" s="24">
        <v>-13000</v>
      </c>
      <c r="F14" s="25">
        <f>IF(YearToDateTable[[#This Row],[Proposed Budget]]="","",YearToDateTable[[#This Row],[Proposed Budget]]-YearToDateTable[[#This Row],[Actual]])</f>
        <v>-13000</v>
      </c>
      <c r="G14" s="26">
        <f>IFERROR(YearToDateTable[[#This Row],[Remaining $]]/YearToDateTable[[#This Row],[Proposed Budget]],"")</f>
        <v>1</v>
      </c>
    </row>
    <row r="15" spans="2:7" ht="39" customHeight="1" x14ac:dyDescent="0.35">
      <c r="B15" s="17">
        <v>6000</v>
      </c>
      <c r="C15" s="18" t="s">
        <v>18</v>
      </c>
      <c r="D15" s="19">
        <f>SUMIF([1]!MonthlyExpensesSummary[G/L Code],YearToDateTable[[#This Row],[G/L Code]],[1]!MonthlyExpensesSummary[Total])</f>
        <v>0</v>
      </c>
      <c r="E15" s="19">
        <v>2000</v>
      </c>
      <c r="F15" s="20">
        <f>IF(YearToDateTable[[#This Row],[Proposed Budget]]="","",YearToDateTable[[#This Row],[Proposed Budget]]-YearToDateTable[[#This Row],[Actual]])</f>
        <v>2000</v>
      </c>
      <c r="G15" s="21">
        <f>IFERROR(YearToDateTable[[#This Row],[Remaining $]]/YearToDateTable[[#This Row],[Proposed Budget]],"")</f>
        <v>1</v>
      </c>
    </row>
    <row r="16" spans="2:7" ht="39" customHeight="1" x14ac:dyDescent="0.35">
      <c r="B16" s="13">
        <v>6100</v>
      </c>
      <c r="C16" s="22" t="s">
        <v>19</v>
      </c>
      <c r="D16" s="14">
        <f>SUMIF([1]!MonthlyExpensesSummary[G/L Code],YearToDateTable[[#This Row],[G/L Code]],[1]!MonthlyExpensesSummary[Total])</f>
        <v>0</v>
      </c>
      <c r="E16" s="14">
        <v>-750</v>
      </c>
      <c r="F16" s="15">
        <f>IF(YearToDateTable[[#This Row],[Proposed Budget]]="","",YearToDateTable[[#This Row],[Proposed Budget]]-YearToDateTable[[#This Row],[Actual]])</f>
        <v>-750</v>
      </c>
      <c r="G16" s="16">
        <f>IFERROR(YearToDateTable[[#This Row],[Remaining $]]/YearToDateTable[[#This Row],[Proposed Budget]],"")</f>
        <v>1</v>
      </c>
    </row>
    <row r="17" spans="2:7" ht="39" customHeight="1" x14ac:dyDescent="0.35">
      <c r="B17" s="17">
        <v>7000</v>
      </c>
      <c r="C17" s="18" t="s">
        <v>20</v>
      </c>
      <c r="D17" s="19">
        <f>SUMIF([1]!MonthlyExpensesSummary[G/L Code],YearToDateTable[[#This Row],[G/L Code]],[1]!MonthlyExpensesSummary[Total])</f>
        <v>0</v>
      </c>
      <c r="E17" s="19">
        <v>4000</v>
      </c>
      <c r="F17" s="20">
        <f>IF(YearToDateTable[[#This Row],[Proposed Budget]]="","",YearToDateTable[[#This Row],[Proposed Budget]]-YearToDateTable[[#This Row],[Actual]])</f>
        <v>4000</v>
      </c>
      <c r="G17" s="21">
        <f>IFERROR(YearToDateTable[[#This Row],[Remaining $]]/YearToDateTable[[#This Row],[Proposed Budget]],"")</f>
        <v>1</v>
      </c>
    </row>
    <row r="18" spans="2:7" ht="39" customHeight="1" x14ac:dyDescent="0.35">
      <c r="B18" s="27">
        <v>7100</v>
      </c>
      <c r="C18" s="28" t="s">
        <v>21</v>
      </c>
      <c r="D18" s="29">
        <f>SUMIF([1]!MonthlyExpensesSummary[G/L Code],YearToDateTable[[#This Row],[G/L Code]],[1]!MonthlyExpensesSummary[Total])</f>
        <v>0</v>
      </c>
      <c r="E18" s="29">
        <v>-2000</v>
      </c>
      <c r="F18" s="30">
        <f>IF(YearToDateTable[[#This Row],[Proposed Budget]]="","",YearToDateTable[[#This Row],[Proposed Budget]]-YearToDateTable[[#This Row],[Actual]])</f>
        <v>-2000</v>
      </c>
      <c r="G18" s="31">
        <f>IFERROR(YearToDateTable[[#This Row],[Remaining $]]/YearToDateTable[[#This Row],[Proposed Budget]],"")</f>
        <v>1</v>
      </c>
    </row>
    <row r="19" spans="2:7" ht="39" customHeight="1" x14ac:dyDescent="0.35">
      <c r="B19" s="27">
        <v>8000</v>
      </c>
      <c r="C19" s="28" t="s">
        <v>22</v>
      </c>
      <c r="D19" s="29">
        <f>SUMIF([1]!MonthlyExpensesSummary[G/L Code],YearToDateTable[[#This Row],[G/L Code]],[1]!MonthlyExpensesSummary[Total])</f>
        <v>0</v>
      </c>
      <c r="E19" s="29">
        <v>1000</v>
      </c>
      <c r="F19" s="30">
        <f>IF(YearToDateTable[[#This Row],[Proposed Budget]]="","",YearToDateTable[[#This Row],[Proposed Budget]]-YearToDateTable[[#This Row],[Actual]])</f>
        <v>1000</v>
      </c>
      <c r="G19" s="31">
        <f>IFERROR(YearToDateTable[[#This Row],[Remaining $]]/YearToDateTable[[#This Row],[Proposed Budget]],"")</f>
        <v>1</v>
      </c>
    </row>
    <row r="20" spans="2:7" ht="39" customHeight="1" x14ac:dyDescent="0.35">
      <c r="B20" s="27">
        <v>8100</v>
      </c>
      <c r="C20" s="28" t="s">
        <v>23</v>
      </c>
      <c r="D20" s="29">
        <f>SUMIF([1]!MonthlyExpensesSummary[G/L Code],YearToDateTable[[#This Row],[G/L Code]],[1]!MonthlyExpensesSummary[Total])</f>
        <v>0</v>
      </c>
      <c r="E20" s="29">
        <v>-500</v>
      </c>
      <c r="F20" s="30">
        <f>IF(YearToDateTable[[#This Row],[Proposed Budget]]="","",YearToDateTable[[#This Row],[Proposed Budget]]-YearToDateTable[[#This Row],[Actual]])</f>
        <v>-500</v>
      </c>
      <c r="G20" s="31">
        <f>IFERROR(YearToDateTable[[#This Row],[Remaining $]]/YearToDateTable[[#This Row],[Proposed Budget]],"")</f>
        <v>1</v>
      </c>
    </row>
    <row r="21" spans="2:7" ht="39" customHeight="1" x14ac:dyDescent="0.35">
      <c r="B21" s="23">
        <v>9000</v>
      </c>
      <c r="C21" s="22" t="s">
        <v>24</v>
      </c>
      <c r="D21" s="24">
        <f>SUMIF([1]!MonthlyExpensesSummary[G/L Code],YearToDateTable[[#This Row],[G/L Code]],[1]!MonthlyExpensesSummary[Total])</f>
        <v>0</v>
      </c>
      <c r="E21" s="24">
        <v>13000</v>
      </c>
      <c r="F21" s="25">
        <f>IF(YearToDateTable[[#This Row],[Proposed Budget]]="","",YearToDateTable[[#This Row],[Proposed Budget]]-YearToDateTable[[#This Row],[Actual]])</f>
        <v>13000</v>
      </c>
      <c r="G21" s="26">
        <f>IFERROR(YearToDateTable[[#This Row],[Remaining $]]/YearToDateTable[[#This Row],[Proposed Budget]],"")</f>
        <v>1</v>
      </c>
    </row>
    <row r="22" spans="2:7" ht="39" customHeight="1" x14ac:dyDescent="0.35">
      <c r="B22" s="23">
        <v>9100</v>
      </c>
      <c r="C22" s="22" t="s">
        <v>25</v>
      </c>
      <c r="D22" s="24">
        <f>SUMIF([1]!MonthlyExpensesSummary[G/L Code],YearToDateTable[[#This Row],[G/L Code]],[1]!MonthlyExpensesSummary[Total])</f>
        <v>0</v>
      </c>
      <c r="E22" s="24">
        <v>-13000</v>
      </c>
      <c r="F22" s="25">
        <f>IF(YearToDateTable[[#This Row],[Proposed Budget]]="","",YearToDateTable[[#This Row],[Proposed Budget]]-YearToDateTable[[#This Row],[Actual]])</f>
        <v>-13000</v>
      </c>
      <c r="G22" s="26">
        <f>IFERROR(YearToDateTable[[#This Row],[Remaining $]]/YearToDateTable[[#This Row],[Proposed Budget]],"")</f>
        <v>1</v>
      </c>
    </row>
    <row r="23" spans="2:7" ht="39" customHeight="1" x14ac:dyDescent="0.35">
      <c r="B23" s="23">
        <v>10000</v>
      </c>
      <c r="C23" s="22" t="s">
        <v>26</v>
      </c>
      <c r="D23" s="24">
        <f>SUMIF([1]!MonthlyExpensesSummary[G/L Code],YearToDateTable[[#This Row],[G/L Code]],[1]!MonthlyExpensesSummary[Total])</f>
        <v>0</v>
      </c>
      <c r="E23" s="24">
        <v>2500</v>
      </c>
      <c r="F23" s="25">
        <f>IF(YearToDateTable[[#This Row],[Proposed Budget]]="","",YearToDateTable[[#This Row],[Proposed Budget]]-YearToDateTable[[#This Row],[Actual]])</f>
        <v>2500</v>
      </c>
      <c r="G23" s="26">
        <f>IFERROR(YearToDateTable[[#This Row],[Remaining $]]/YearToDateTable[[#This Row],[Proposed Budget]],"")</f>
        <v>1</v>
      </c>
    </row>
    <row r="24" spans="2:7" ht="39" customHeight="1" x14ac:dyDescent="0.35">
      <c r="B24" s="23">
        <v>10100</v>
      </c>
      <c r="C24" s="22" t="s">
        <v>27</v>
      </c>
      <c r="D24" s="24">
        <f>SUMIF([1]!MonthlyExpensesSummary[G/L Code],YearToDateTable[[#This Row],[G/L Code]],[1]!MonthlyExpensesSummary[Total])</f>
        <v>0</v>
      </c>
      <c r="E24" s="24">
        <v>-1250</v>
      </c>
      <c r="F24" s="25">
        <f>IF(YearToDateTable[[#This Row],[Proposed Budget]]="","",YearToDateTable[[#This Row],[Proposed Budget]]-YearToDateTable[[#This Row],[Actual]])</f>
        <v>-1250</v>
      </c>
      <c r="G24" s="26">
        <f>IFERROR(YearToDateTable[[#This Row],[Remaining $]]/YearToDateTable[[#This Row],[Proposed Budget]],"")</f>
        <v>1</v>
      </c>
    </row>
    <row r="25" spans="2:7" ht="39" customHeight="1" x14ac:dyDescent="0.35">
      <c r="B25" s="23">
        <v>11000</v>
      </c>
      <c r="C25" s="22" t="s">
        <v>28</v>
      </c>
      <c r="D25" s="24">
        <v>0</v>
      </c>
      <c r="E25" s="24">
        <v>250</v>
      </c>
      <c r="F25" s="25">
        <f>IF(YearToDateTable[[#This Row],[Proposed Budget]]="","",YearToDateTable[[#This Row],[Proposed Budget]]-YearToDateTable[[#This Row],[Actual]])</f>
        <v>250</v>
      </c>
      <c r="G25" s="26">
        <f>IFERROR(YearToDateTable[[#This Row],[Remaining $]]/YearToDateTable[[#This Row],[Proposed Budget]],"")</f>
        <v>1</v>
      </c>
    </row>
    <row r="26" spans="2:7" ht="39" customHeight="1" x14ac:dyDescent="0.35">
      <c r="B26" s="23">
        <v>12000</v>
      </c>
      <c r="C26" s="22" t="s">
        <v>29</v>
      </c>
      <c r="D26" s="24">
        <f>SUMIF([1]!MonthlyExpensesSummary[G/L Code],YearToDateTable[[#This Row],[G/L Code]],[1]!MonthlyExpensesSummary[Total])</f>
        <v>0</v>
      </c>
      <c r="E26" s="24">
        <v>600</v>
      </c>
      <c r="F26" s="25">
        <f>IF(YearToDateTable[[#This Row],[Proposed Budget]]="","",YearToDateTable[[#This Row],[Proposed Budget]]-YearToDateTable[[#This Row],[Actual]])</f>
        <v>600</v>
      </c>
      <c r="G26" s="26">
        <f>IFERROR(YearToDateTable[[#This Row],[Remaining $]]/YearToDateTable[[#This Row],[Proposed Budget]],"")</f>
        <v>1</v>
      </c>
    </row>
    <row r="27" spans="2:7" ht="39" customHeight="1" x14ac:dyDescent="0.35">
      <c r="B27" s="23">
        <v>12500</v>
      </c>
      <c r="C27" s="22" t="s">
        <v>30</v>
      </c>
      <c r="D27" s="24">
        <f>SUMIF([1]!MonthlyExpensesSummary[G/L Code],YearToDateTable[[#This Row],[G/L Code]],[1]!MonthlyExpensesSummary[Total])</f>
        <v>0</v>
      </c>
      <c r="E27" s="24">
        <v>500</v>
      </c>
      <c r="F27" s="25">
        <f>IF(YearToDateTable[[#This Row],[Proposed Budget]]="","",YearToDateTable[[#This Row],[Proposed Budget]]-YearToDateTable[[#This Row],[Actual]])</f>
        <v>500</v>
      </c>
      <c r="G27" s="26">
        <f>IFERROR(YearToDateTable[[#This Row],[Remaining $]]/YearToDateTable[[#This Row],[Proposed Budget]],"")</f>
        <v>1</v>
      </c>
    </row>
    <row r="28" spans="2:7" ht="39" customHeight="1" x14ac:dyDescent="0.35">
      <c r="B28" s="23">
        <v>12600</v>
      </c>
      <c r="C28" s="22" t="s">
        <v>31</v>
      </c>
      <c r="D28" s="24">
        <f>SUMIF([1]!MonthlyExpensesSummary[G/L Code],YearToDateTable[[#This Row],[G/L Code]],[1]!MonthlyExpensesSummary[Total])</f>
        <v>0</v>
      </c>
      <c r="E28" s="24">
        <v>350</v>
      </c>
      <c r="F28" s="25">
        <f>IF(YearToDateTable[[#This Row],[Proposed Budget]]="","",YearToDateTable[[#This Row],[Proposed Budget]]-YearToDateTable[[#This Row],[Actual]])</f>
        <v>350</v>
      </c>
      <c r="G28" s="26">
        <f>IFERROR(YearToDateTable[[#This Row],[Remaining $]]/YearToDateTable[[#This Row],[Proposed Budget]],"")</f>
        <v>1</v>
      </c>
    </row>
    <row r="29" spans="2:7" ht="39" customHeight="1" x14ac:dyDescent="0.35">
      <c r="B29" s="23">
        <v>12700</v>
      </c>
      <c r="C29" s="22" t="s">
        <v>32</v>
      </c>
      <c r="D29" s="24">
        <f>SUMIF([1]!MonthlyExpensesSummary[G/L Code],YearToDateTable[[#This Row],[G/L Code]],[1]!MonthlyExpensesSummary[Total])</f>
        <v>0</v>
      </c>
      <c r="E29" s="24">
        <v>350</v>
      </c>
      <c r="F29" s="25">
        <f>IF(YearToDateTable[[#This Row],[Proposed Budget]]="","",YearToDateTable[[#This Row],[Proposed Budget]]-YearToDateTable[[#This Row],[Actual]])</f>
        <v>350</v>
      </c>
      <c r="G29" s="26">
        <f>IFERROR(YearToDateTable[[#This Row],[Remaining $]]/YearToDateTable[[#This Row],[Proposed Budget]],"")</f>
        <v>1</v>
      </c>
    </row>
    <row r="30" spans="2:7" ht="39" customHeight="1" x14ac:dyDescent="0.35">
      <c r="B30" s="23">
        <v>12800</v>
      </c>
      <c r="C30" s="22" t="s">
        <v>33</v>
      </c>
      <c r="D30" s="24">
        <f>SUMIF([1]!MonthlyExpensesSummary[G/L Code],YearToDateTable[[#This Row],[G/L Code]],[1]!MonthlyExpensesSummary[Total])</f>
        <v>0</v>
      </c>
      <c r="E30" s="24">
        <v>50</v>
      </c>
      <c r="F30" s="25">
        <f>IF(YearToDateTable[[#This Row],[Proposed Budget]]="","",YearToDateTable[[#This Row],[Proposed Budget]]-YearToDateTable[[#This Row],[Actual]])</f>
        <v>50</v>
      </c>
      <c r="G30" s="26">
        <f>IFERROR(YearToDateTable[[#This Row],[Remaining $]]/YearToDateTable[[#This Row],[Proposed Budget]],"")</f>
        <v>1</v>
      </c>
    </row>
    <row r="31" spans="2:7" ht="39" customHeight="1" x14ac:dyDescent="0.35">
      <c r="B31" s="23">
        <v>13000</v>
      </c>
      <c r="C31" s="22" t="s">
        <v>34</v>
      </c>
      <c r="D31" s="24">
        <f>SUMIF([1]!MonthlyExpensesSummary[G/L Code],YearToDateTable[[#This Row],[G/L Code]],[1]!MonthlyExpensesSummary[Total])</f>
        <v>0</v>
      </c>
      <c r="E31" s="24">
        <v>-500</v>
      </c>
      <c r="F31" s="25">
        <f>IF(YearToDateTable[[#This Row],[Proposed Budget]]="","",YearToDateTable[[#This Row],[Proposed Budget]]-YearToDateTable[[#This Row],[Actual]])</f>
        <v>-500</v>
      </c>
      <c r="G31" s="26">
        <f>IFERROR(YearToDateTable[[#This Row],[Remaining $]]/YearToDateTable[[#This Row],[Proposed Budget]],"")</f>
        <v>1</v>
      </c>
    </row>
    <row r="32" spans="2:7" ht="39" customHeight="1" x14ac:dyDescent="0.35">
      <c r="B32" s="23">
        <v>14000</v>
      </c>
      <c r="C32" s="22" t="s">
        <v>35</v>
      </c>
      <c r="D32" s="24">
        <v>0</v>
      </c>
      <c r="E32" s="24">
        <v>-9450</v>
      </c>
      <c r="F32" s="25">
        <f>IF(YearToDateTable[[#This Row],[Proposed Budget]]="","",YearToDateTable[[#This Row],[Proposed Budget]]-YearToDateTable[[#This Row],[Actual]])</f>
        <v>-9450</v>
      </c>
      <c r="G32" s="26">
        <f>IFERROR(YearToDateTable[[#This Row],[Remaining $]]/YearToDateTable[[#This Row],[Proposed Budget]],"")</f>
        <v>1</v>
      </c>
    </row>
    <row r="33" spans="2:7" ht="39" customHeight="1" x14ac:dyDescent="0.35">
      <c r="B33" s="23">
        <v>14500</v>
      </c>
      <c r="C33" s="22" t="s">
        <v>36</v>
      </c>
      <c r="D33" s="24">
        <f>SUMIF([1]!MonthlyExpensesSummary[G/L Code],YearToDateTable[[#This Row],[G/L Code]],[1]!MonthlyExpensesSummary[Total])</f>
        <v>0</v>
      </c>
      <c r="E33" s="24">
        <v>-3000</v>
      </c>
      <c r="F33" s="25">
        <f>IF(YearToDateTable[[#This Row],[Proposed Budget]]="","",YearToDateTable[[#This Row],[Proposed Budget]]-YearToDateTable[[#This Row],[Actual]])</f>
        <v>-3000</v>
      </c>
      <c r="G33" s="26">
        <f>IFERROR(YearToDateTable[[#This Row],[Remaining $]]/YearToDateTable[[#This Row],[Proposed Budget]],"")</f>
        <v>1</v>
      </c>
    </row>
    <row r="34" spans="2:7" ht="39" customHeight="1" x14ac:dyDescent="0.35">
      <c r="B34" s="23">
        <v>15000</v>
      </c>
      <c r="C34" s="22" t="s">
        <v>37</v>
      </c>
      <c r="D34" s="24">
        <v>0</v>
      </c>
      <c r="E34" s="24">
        <v>600</v>
      </c>
      <c r="F34" s="25">
        <f>IF(YearToDateTable[[#This Row],[Proposed Budget]]="","",YearToDateTable[[#This Row],[Proposed Budget]]-YearToDateTable[[#This Row],[Actual]])</f>
        <v>600</v>
      </c>
      <c r="G34" s="26">
        <f>IFERROR(YearToDateTable[[#This Row],[Remaining $]]/YearToDateTable[[#This Row],[Proposed Budget]],"")</f>
        <v>1</v>
      </c>
    </row>
    <row r="35" spans="2:7" ht="39" customHeight="1" x14ac:dyDescent="0.35">
      <c r="B35" s="23">
        <v>15100</v>
      </c>
      <c r="C35" s="22" t="s">
        <v>38</v>
      </c>
      <c r="D35" s="24">
        <f>SUMIF([1]!MonthlyExpensesSummary[G/L Code],YearToDateTable[[#This Row],[G/L Code]],[1]!MonthlyExpensesSummary[Total])</f>
        <v>0</v>
      </c>
      <c r="E35" s="24">
        <v>-400</v>
      </c>
      <c r="F35" s="25">
        <f>IF(YearToDateTable[[#This Row],[Proposed Budget]]="","",YearToDateTable[[#This Row],[Proposed Budget]]-YearToDateTable[[#This Row],[Actual]])</f>
        <v>-400</v>
      </c>
      <c r="G35" s="26">
        <f>IFERROR(YearToDateTable[[#This Row],[Remaining $]]/YearToDateTable[[#This Row],[Proposed Budget]],"")</f>
        <v>1</v>
      </c>
    </row>
    <row r="36" spans="2:7" ht="39" customHeight="1" x14ac:dyDescent="0.35">
      <c r="B36" s="23">
        <v>15200</v>
      </c>
      <c r="C36" s="22" t="s">
        <v>39</v>
      </c>
      <c r="D36" s="24">
        <v>0</v>
      </c>
      <c r="E36" s="24">
        <v>1000</v>
      </c>
      <c r="F36" s="25">
        <f>IF(YearToDateTable[[#This Row],[Proposed Budget]]="","",YearToDateTable[[#This Row],[Proposed Budget]]-YearToDateTable[[#This Row],[Actual]])</f>
        <v>1000</v>
      </c>
      <c r="G36" s="26">
        <f>IFERROR(YearToDateTable[[#This Row],[Remaining $]]/YearToDateTable[[#This Row],[Proposed Budget]],"")</f>
        <v>1</v>
      </c>
    </row>
    <row r="37" spans="2:7" ht="39" customHeight="1" x14ac:dyDescent="0.35">
      <c r="B37" s="23">
        <v>16000</v>
      </c>
      <c r="C37" s="22" t="s">
        <v>40</v>
      </c>
      <c r="D37" s="24">
        <v>0</v>
      </c>
      <c r="E37" s="24">
        <v>-750.6</v>
      </c>
      <c r="F37" s="25">
        <f>IF(YearToDateTable[[#This Row],[Proposed Budget]]="","",YearToDateTable[[#This Row],[Proposed Budget]]-YearToDateTable[[#This Row],[Actual]])</f>
        <v>-750.6</v>
      </c>
      <c r="G37" s="26">
        <f>IFERROR(YearToDateTable[[#This Row],[Remaining $]]/YearToDateTable[[#This Row],[Proposed Budget]],"")</f>
        <v>1</v>
      </c>
    </row>
    <row r="38" spans="2:7" ht="39" customHeight="1" x14ac:dyDescent="0.35">
      <c r="B38" s="32" t="s">
        <v>41</v>
      </c>
      <c r="C38" s="32"/>
      <c r="D38" s="33">
        <f>SUBTOTAL(109,YearToDateTable[Actual])</f>
        <v>0</v>
      </c>
      <c r="E38" s="33">
        <f>SUBTOTAL(109,YearToDateTable[Proposed Budget])</f>
        <v>32206.519999999997</v>
      </c>
      <c r="F38" s="33">
        <f>SUBTOTAL(109,YearToDateTable[Remaining $])</f>
        <v>32206.519999999997</v>
      </c>
      <c r="G38" s="34">
        <f>YearToDateTable[[#Totals],[Remaining $]]/YearToDateTable[[#Totals],[Proposed Budget]]</f>
        <v>1</v>
      </c>
    </row>
    <row r="40" spans="2:7" ht="30" customHeight="1" x14ac:dyDescent="0.35">
      <c r="B40" s="35" t="s">
        <v>42</v>
      </c>
    </row>
  </sheetData>
  <mergeCells count="1">
    <mergeCell ref="B1:E1"/>
  </mergeCells>
  <conditionalFormatting sqref="F1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{0B92DAAA-3345-40F6-8126-8FA07248BAF8}</x14:id>
        </ext>
      </extLst>
    </cfRule>
  </conditionalFormatting>
  <conditionalFormatting sqref="F20:F3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{94A0F376-E7EA-43D9-A20C-1FF44B0B1525}</x14:id>
        </ext>
      </extLst>
    </cfRule>
  </conditionalFormatting>
  <conditionalFormatting sqref="F3:F18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{1DC853F2-53E2-490B-AA49-177E1CC041DA}</x14:id>
        </ext>
      </extLst>
    </cfRule>
  </conditionalFormatting>
  <dataValidations count="9">
    <dataValidation allowBlank="1" showInputMessage="1" showErrorMessage="1" prompt="Remaining percent is automatically calculated in this column under this heading" sqref="G2" xr:uid="{0D9312BC-5AE6-4A1E-A878-07558F737293}"/>
    <dataValidation allowBlank="1" showInputMessage="1" showErrorMessage="1" prompt="Data bar for Remaining amount is automatically updated in this column under this heading" sqref="F2" xr:uid="{BA6895C0-BCDB-45C9-8690-26E1BAAB159F}"/>
    <dataValidation allowBlank="1" showInputMessage="1" showErrorMessage="1" prompt="Enter Budget Amount in this column under this heading" sqref="E2" xr:uid="{5036E437-493D-4BA5-9D9E-057ECF4EDC4B}"/>
    <dataValidation allowBlank="1" showInputMessage="1" showErrorMessage="1" prompt="Actual amount is automatically calculated in this column under this heading" sqref="D2" xr:uid="{089259F5-33F9-4096-9649-58EB99F42E42}"/>
    <dataValidation allowBlank="1" showInputMessage="1" showErrorMessage="1" prompt="Enter Account Title in this column under this heading" sqref="C2" xr:uid="{73382CF3-9C27-4771-9C2F-689F21D5AFFC}"/>
    <dataValidation allowBlank="1" showInputMessage="1" showErrorMessage="1" prompt="Enter General Ledger code in this column under this heading" sqref="B2" xr:uid="{07E8711B-BEB1-49D7-8EEF-DFCBF27C041F}"/>
    <dataValidation allowBlank="1" showInputMessage="1" showErrorMessage="1" prompt="Enter year in this cell" sqref="G1" xr:uid="{EB435077-0819-4E1B-BF15-18F3A9C01F0F}"/>
    <dataValidation allowBlank="1" showInputMessage="1" showErrorMessage="1" prompt="Enter year in cell at right" sqref="F1" xr:uid="{AD4D79C7-430B-4534-AA33-6F4471F0EF36}"/>
    <dataValidation allowBlank="1" showInputMessage="1" showErrorMessage="1" prompt="Title of this worksheet is in this cell. Enter year in cell G2" sqref="B1:E1" xr:uid="{07BAEF4B-0253-4A38-B0CF-82E85833289A}"/>
  </dataValidations>
  <printOptions horizontalCentered="1"/>
  <pageMargins left="0.4" right="0.4" top="0.4" bottom="0.6" header="0.3" footer="0.3"/>
  <pageSetup scale="8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92DAAA-3345-40F6-8126-8FA07248BAF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94A0F376-E7EA-43D9-A20C-1FF44B0B152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F20:F36</xm:sqref>
        </x14:conditionalFormatting>
        <x14:conditionalFormatting xmlns:xm="http://schemas.microsoft.com/office/excel/2006/main">
          <x14:cfRule type="dataBar" id="{1DC853F2-53E2-490B-AA49-177E1CC041D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F3:F18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YTD BUDGET SUMMARY</vt:lpstr>
      <vt:lpstr>_YEAR</vt:lpstr>
      <vt:lpstr>'YTD BUDGET SUMMARY'!Print_Titles</vt:lpstr>
      <vt:lpstr>RowTitleRegion1..G2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Pope Abigail</dc:creator>
  <cp:lastModifiedBy>Pope Abigail</cp:lastModifiedBy>
  <dcterms:created xsi:type="dcterms:W3CDTF">2022-08-31T01:14:19Z</dcterms:created>
  <dcterms:modified xsi:type="dcterms:W3CDTF">2022-08-31T01:20:39Z</dcterms:modified>
</cp:coreProperties>
</file>